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02.2024" sheetId="1" r:id="rId1"/>
  </sheets>
  <definedNames>
    <definedName name="_xlnm.Print_Area" localSheetId="0">'02.2024'!$A$1:$B$164</definedName>
  </definedNames>
  <calcPr calcId="145621"/>
</workbook>
</file>

<file path=xl/calcChain.xml><?xml version="1.0" encoding="utf-8"?>
<calcChain xmlns="http://schemas.openxmlformats.org/spreadsheetml/2006/main">
  <c r="B94" i="1" l="1"/>
  <c r="B63" i="1"/>
  <c r="B115" i="1"/>
  <c r="B123" i="1" s="1"/>
  <c r="B146" i="1" s="1"/>
  <c r="B95" i="1"/>
  <c r="B96" i="1"/>
  <c r="B149" i="1"/>
  <c r="B145" i="1"/>
  <c r="B133" i="1" l="1"/>
  <c r="B152" i="1"/>
  <c r="B45" i="1" l="1"/>
  <c r="B42" i="1" l="1"/>
  <c r="B54" i="1"/>
  <c r="B66" i="1"/>
  <c r="B74" i="1" s="1"/>
  <c r="B77" i="1"/>
  <c r="B86" i="1" s="1"/>
  <c r="B99" i="1"/>
  <c r="B27" i="1" l="1"/>
  <c r="B153" i="1" l="1"/>
  <c r="B37" i="1"/>
  <c r="B122" i="1" l="1"/>
  <c r="B143" i="1" l="1"/>
  <c r="B131" i="1"/>
  <c r="B128" i="1"/>
  <c r="B52" i="1"/>
  <c r="B25" i="1"/>
  <c r="B39" i="1" l="1"/>
</calcChain>
</file>

<file path=xl/sharedStrings.xml><?xml version="1.0" encoding="utf-8"?>
<sst xmlns="http://schemas.openxmlformats.org/spreadsheetml/2006/main" count="140" uniqueCount="139">
  <si>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</si>
  <si>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</si>
  <si>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</si>
  <si>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</si>
  <si>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</si>
  <si>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</si>
  <si>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</si>
  <si>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</si>
  <si>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</si>
  <si>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</si>
  <si>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</si>
  <si>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</si>
  <si>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</si>
  <si>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</si>
  <si>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</si>
  <si>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</si>
  <si>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</si>
  <si>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</si>
  <si>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</si>
  <si>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</si>
  <si>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</si>
  <si>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</si>
  <si>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</si>
  <si>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</si>
  <si>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</si>
  <si>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</si>
  <si>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</si>
  <si>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</si>
  <si>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</si>
  <si>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</si>
  <si>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</si>
  <si>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</si>
  <si>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</si>
  <si>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</si>
  <si>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</si>
  <si>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</si>
  <si>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</si>
  <si>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</si>
  <si>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</si>
  <si>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</si>
  <si>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</si>
  <si>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</si>
  <si>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</si>
  <si>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</si>
  <si>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</si>
  <si>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</si>
  <si>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</si>
  <si>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</si>
  <si>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</si>
  <si>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</si>
  <si>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</si>
  <si>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</si>
  <si>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</si>
  <si>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</si>
  <si>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</si>
  <si>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</si>
  <si>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</si>
  <si>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</si>
  <si>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</si>
  <si>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</si>
  <si>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</si>
  <si>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</si>
  <si>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</si>
  <si>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</si>
  <si>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</si>
  <si>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</si>
  <si>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</si>
  <si>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</si>
  <si>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</si>
  <si>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</si>
  <si>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</si>
  <si>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</si>
  <si>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</si>
  <si>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</si>
  <si>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</si>
  <si>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</si>
  <si>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</si>
  <si>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</si>
  <si>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</si>
  <si>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</si>
  <si>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</si>
  <si>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</si>
  <si>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</si>
  <si>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</si>
  <si>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</si>
  <si>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</si>
  <si>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</si>
  <si>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</si>
  <si>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</si>
  <si>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</si>
  <si>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</si>
  <si>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</si>
  <si>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</si>
  <si>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</si>
  <si>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</si>
  <si>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</si>
  <si>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</si>
  <si>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</si>
  <si>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</si>
  <si>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</si>
  <si>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</si>
  <si>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</si>
  <si>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</si>
  <si>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</si>
  <si>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</si>
  <si>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</si>
  <si>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</si>
  <si>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</si>
  <si>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</si>
  <si>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</si>
  <si>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</si>
  <si>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</si>
  <si>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</si>
  <si>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</si>
  <si>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</si>
  <si>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</si>
  <si>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</si>
  <si>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</si>
  <si>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</si>
  <si>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</si>
  <si>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t>2.5.8 - Recursos Extracontratuais</t>
  </si>
  <si>
    <t>5.1.8.15 - Outras Saídas</t>
  </si>
  <si>
    <t>1.2.7 - FUNDO TRAB. RESCISÓRIO - 0012 / 003 / 00006838-1</t>
  </si>
  <si>
    <t>1.2.8 - CUSTEIO - 0012 / 003 / 00006836-5</t>
  </si>
  <si>
    <t>1.2.9 - CONTA FIC GIRO - CUSTEIO 0012 / 003 / 00006836-5</t>
  </si>
  <si>
    <t>1.2.10 -CONTA FIC GIRO FUNDO TRAB. RESCISÓRIO - 0012 / 003 / 00006838-1</t>
  </si>
  <si>
    <t>7.2.7 - FUNDO TRAB. RESCISÓRIO - 0012 / 003 / 00006838-1</t>
  </si>
  <si>
    <t>7.2.8 - CUSTEIO - 0012 / 003 / 00006836-5</t>
  </si>
  <si>
    <t>7.2.9 - CONTA FIC GIRO - CUSTEIO 0012 / 003 / 00006836-5</t>
  </si>
  <si>
    <t>7.2.10 -CONTA FIC GIRO FUNDO TRAB. RESCISÓRIO - 0012 / 003 / 00006838-1</t>
  </si>
  <si>
    <t>2.3.6 - CONTA FIC GIRO - CUSTEIO 0012 / 003 / 00006836-5</t>
  </si>
  <si>
    <t>2.3.7 - CONTA FIC GIRO FUNDO TRAB. RESCISÓRIO - 0012 / 003 / 00006838-1</t>
  </si>
  <si>
    <t>3.1.5 - CONTA FIC GIRO - CUSTEIO 0012 / 003 / 00006836-5</t>
  </si>
  <si>
    <t>3.1.6 - CONTA FIC GIRO FUNDO TRAB. RESCISÓRIO - 0012 / 003 / 00006838-1</t>
  </si>
  <si>
    <t>4.1.7 - CONTA FIC GIRO FUNDO TRAB. RESCISÓRIO - 0012 / 003 / 00006838-1</t>
  </si>
  <si>
    <t>4.1.6 - CONTA FIC GIRO - CUSTEIO 0012 / 003 / 00006836-5</t>
  </si>
  <si>
    <t>7.SALDO BANCÁRIO FINAL EM 31/01/2024</t>
  </si>
  <si>
    <t>4.1.3 - Conta Investimento - 2512 /003 / 1087-5</t>
  </si>
  <si>
    <t>Competência: 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</si>
</sst>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0" fontId="6" fillId="0" borderId="0" xfId="0" applyFont="1"/>
    <xf numFmtId="0" fontId="5" fillId="0" borderId="1" xfId="0" applyFont="1" applyFill="1" applyBorder="1"/>
    <xf numFmtId="43" fontId="6" fillId="0" borderId="1" xfId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 shrinkToFit="1"/>
    </xf>
    <xf numFmtId="43" fontId="0" fillId="0" borderId="1" xfId="1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 shrinkToFit="1"/>
    </xf>
    <xf numFmtId="4" fontId="0" fillId="0" borderId="1" xfId="0" applyNumberFormat="1" applyFill="1" applyBorder="1" applyAlignment="1">
      <alignment vertical="center" shrinkToFit="1"/>
    </xf>
    <xf numFmtId="0" fontId="2" fillId="3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Fill="1" applyBorder="1" applyAlignment="1">
      <alignment vertical="center"/>
    </xf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3" fontId="0" fillId="0" borderId="1" xfId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0" fillId="3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1" xfId="0" applyNumberFormat="1" applyFont="1" applyBorder="1" applyAlignment="1">
      <alignment horizontal="right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1" fillId="4" borderId="1" xfId="1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 shrinkToFit="1"/>
    </xf>
    <xf numFmtId="4" fontId="2" fillId="6" borderId="1" xfId="1" applyNumberFormat="1" applyFont="1" applyFill="1" applyBorder="1" applyAlignment="1">
      <alignment vertical="center"/>
    </xf>
    <xf numFmtId="0" fontId="2" fillId="0" borderId="0" xfId="0" applyFont="1" applyBorder="1"/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2" fillId="5" borderId="1" xfId="1" applyNumberFormat="1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 applyProtection="1">
      <alignment horizontal="right" vertical="center" readingOrder="1"/>
    </xf>
    <xf numFmtId="0" fontId="0" fillId="0" borderId="0" xfId="0" applyFont="1" applyFill="1" applyBorder="1" applyAlignment="1"/>
    <xf numFmtId="4" fontId="0" fillId="0" borderId="0" xfId="0" applyNumberFormat="1" applyFont="1" applyFill="1" applyBorder="1" applyAlignment="1"/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4" fontId="0" fillId="0" borderId="0" xfId="0" applyNumberFormat="1" applyFont="1" applyFill="1"/>
  </cellXfs>
  <cellStyles count="5">
    <cellStyle name="Normal" xfId="0" builtinId="0"/>
    <cellStyle name="Normal 2" xfId="2"/>
    <cellStyle name="Separador de milhares 2" xfId="3"/>
    <cellStyle name="Separador de milhares 2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156</xdr:row>
      <xdr:rowOff>68036</xdr:rowOff>
    </xdr:from>
    <xdr:to>
      <xdr:col>0</xdr:col>
      <xdr:colOff>6937242</xdr:colOff>
      <xdr:row>161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showGridLines="0" tabSelected="1" topLeftCell="A130" zoomScaleNormal="100" zoomScaleSheetLayoutView="70" zoomScalePageLayoutView="55" workbookViewId="0">
      <selection activeCell="C136" sqref="C136:C159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 x14ac:dyDescent="0.25">
      <c r="C1" s="7"/>
    </row>
    <row r="2" spans="1:4" x14ac:dyDescent="0.25">
      <c r="A2" s="96" t="s">
        <v>0</v>
      </c>
      <c r="B2" s="96"/>
      <c r="C2" s="90"/>
      <c r="D2" s="1"/>
    </row>
    <row r="3" spans="1:4" x14ac:dyDescent="0.25">
      <c r="A3" s="96"/>
      <c r="B3" s="96"/>
      <c r="C3" s="88"/>
      <c r="D3" s="1"/>
    </row>
    <row r="4" spans="1:4" x14ac:dyDescent="0.25">
      <c r="A4" s="96"/>
      <c r="B4" s="96"/>
      <c r="C4" s="88"/>
      <c r="D4" s="1"/>
    </row>
    <row r="5" spans="1:4" x14ac:dyDescent="0.25">
      <c r="A5" s="96"/>
      <c r="B5" s="96"/>
      <c r="C5" s="88"/>
      <c r="D5" s="1"/>
    </row>
    <row r="6" spans="1:4" x14ac:dyDescent="0.25">
      <c r="A6" s="96"/>
      <c r="B6" s="96"/>
      <c r="C6" s="88"/>
      <c r="D6" s="1"/>
    </row>
    <row r="7" spans="1:4" x14ac:dyDescent="0.25">
      <c r="A7" s="96"/>
      <c r="B7" s="96"/>
      <c r="C7" s="88"/>
      <c r="D7" s="1"/>
    </row>
    <row r="8" spans="1:4" ht="23.25" customHeight="1" x14ac:dyDescent="0.25">
      <c r="A8" s="97" t="s">
        <v>1</v>
      </c>
      <c r="B8" s="97"/>
      <c r="C8" s="88"/>
      <c r="D8" s="1"/>
    </row>
    <row r="9" spans="1:4" ht="23.25" customHeight="1" x14ac:dyDescent="0.25">
      <c r="A9" s="97"/>
      <c r="B9" s="97"/>
      <c r="C9" s="88"/>
      <c r="D9" s="1"/>
    </row>
    <row r="10" spans="1:4" x14ac:dyDescent="0.25">
      <c r="A10" s="98" t="s">
        <v>2</v>
      </c>
      <c r="B10" s="98"/>
      <c r="C10" s="88"/>
      <c r="D10" s="1"/>
    </row>
    <row r="11" spans="1:4" x14ac:dyDescent="0.25">
      <c r="A11" s="3" t="s">
        <v>3</v>
      </c>
      <c r="B11" s="4"/>
      <c r="C11" s="88"/>
      <c r="D11" s="1"/>
    </row>
    <row r="12" spans="1:4" x14ac:dyDescent="0.25">
      <c r="A12" s="99" t="s">
        <v>4</v>
      </c>
      <c r="B12" s="99"/>
      <c r="C12" s="88"/>
      <c r="D12" s="1"/>
    </row>
    <row r="13" spans="1:4" x14ac:dyDescent="0.25">
      <c r="A13" s="5" t="s">
        <v>5</v>
      </c>
      <c r="B13" s="6"/>
      <c r="C13" s="88"/>
      <c r="D13" s="1"/>
    </row>
    <row r="14" spans="1:4" s="7" customFormat="1" x14ac:dyDescent="0.25">
      <c r="A14" s="100" t="s">
        <v>119</v>
      </c>
      <c r="B14" s="100"/>
      <c r="C14" s="88"/>
    </row>
    <row r="15" spans="1:4" s="7" customFormat="1" x14ac:dyDescent="0.25">
      <c r="A15" s="8" t="s">
        <v>6</v>
      </c>
      <c r="B15" s="9"/>
      <c r="C15" s="88"/>
    </row>
    <row r="16" spans="1:4" x14ac:dyDescent="0.25">
      <c r="A16" s="10" t="s">
        <v>7</v>
      </c>
      <c r="B16" s="10"/>
      <c r="C16" s="88"/>
      <c r="D16" s="1"/>
    </row>
    <row r="17" spans="1:4" x14ac:dyDescent="0.25">
      <c r="A17" s="99" t="s">
        <v>118</v>
      </c>
      <c r="B17" s="99"/>
      <c r="C17" s="88"/>
      <c r="D17" s="1"/>
    </row>
    <row r="18" spans="1:4" x14ac:dyDescent="0.25">
      <c r="A18" s="5"/>
      <c r="B18" s="6"/>
      <c r="C18" s="88"/>
      <c r="D18" s="1"/>
    </row>
    <row r="19" spans="1:4" s="13" customFormat="1" x14ac:dyDescent="0.25">
      <c r="A19" s="11" t="s">
        <v>8</v>
      </c>
      <c r="B19" s="12">
        <v>4837298.24</v>
      </c>
      <c r="C19" s="88"/>
    </row>
    <row r="20" spans="1:4" s="13" customFormat="1" x14ac:dyDescent="0.25">
      <c r="A20" s="14" t="s">
        <v>9</v>
      </c>
      <c r="B20" s="15">
        <v>0</v>
      </c>
      <c r="C20" s="88"/>
    </row>
    <row r="21" spans="1:4" s="13" customFormat="1" x14ac:dyDescent="0.25">
      <c r="A21" s="101"/>
      <c r="B21" s="101"/>
      <c r="C21" s="88"/>
    </row>
    <row r="22" spans="1:4" ht="26.25" x14ac:dyDescent="0.25">
      <c r="A22" s="93" t="s">
        <v>10</v>
      </c>
      <c r="B22" s="93"/>
      <c r="C22" s="88"/>
      <c r="D22" s="1"/>
    </row>
    <row r="23" spans="1:4" x14ac:dyDescent="0.25">
      <c r="A23" s="11" t="s">
        <v>138</v>
      </c>
      <c r="B23" s="3" t="s">
        <v>11</v>
      </c>
      <c r="C23" s="88"/>
      <c r="D23" s="1"/>
    </row>
    <row r="24" spans="1:4" x14ac:dyDescent="0.25">
      <c r="A24" s="16" t="s">
        <v>12</v>
      </c>
      <c r="B24" s="17"/>
      <c r="C24" s="88"/>
      <c r="D24" s="1"/>
    </row>
    <row r="25" spans="1:4" x14ac:dyDescent="0.25">
      <c r="A25" s="18" t="s">
        <v>13</v>
      </c>
      <c r="B25" s="19">
        <f>SUM(B26)</f>
        <v>561.9</v>
      </c>
      <c r="C25" s="88"/>
      <c r="D25" s="1"/>
    </row>
    <row r="26" spans="1:4" x14ac:dyDescent="0.25">
      <c r="A26" s="20" t="s">
        <v>14</v>
      </c>
      <c r="B26" s="81">
        <v>561.9</v>
      </c>
      <c r="C26" s="88"/>
      <c r="D26" s="1"/>
    </row>
    <row r="27" spans="1:4" x14ac:dyDescent="0.25">
      <c r="A27" s="18" t="s">
        <v>15</v>
      </c>
      <c r="B27" s="19">
        <f>SUM(B28:B36)</f>
        <v>22827960.150000002</v>
      </c>
      <c r="C27" s="88"/>
      <c r="D27" s="1"/>
    </row>
    <row r="28" spans="1:4" x14ac:dyDescent="0.25">
      <c r="A28" s="22" t="s">
        <v>16</v>
      </c>
      <c r="B28" s="21">
        <v>198470.28</v>
      </c>
      <c r="C28" s="88"/>
      <c r="D28" s="1"/>
    </row>
    <row r="29" spans="1:4" x14ac:dyDescent="0.25">
      <c r="A29" s="22" t="s">
        <v>17</v>
      </c>
      <c r="B29" s="21">
        <v>11658132.26</v>
      </c>
      <c r="C29" s="88"/>
      <c r="D29" s="1"/>
    </row>
    <row r="30" spans="1:4" x14ac:dyDescent="0.25">
      <c r="A30" s="22" t="s">
        <v>18</v>
      </c>
      <c r="B30" s="21">
        <v>6062067.6200000001</v>
      </c>
      <c r="C30" s="88"/>
      <c r="D30" s="1"/>
    </row>
    <row r="31" spans="1:4" x14ac:dyDescent="0.25">
      <c r="A31" s="23" t="s">
        <v>19</v>
      </c>
      <c r="B31" s="21">
        <v>1488525.84</v>
      </c>
      <c r="C31" s="88"/>
      <c r="D31" s="1"/>
    </row>
    <row r="32" spans="1:4" x14ac:dyDescent="0.25">
      <c r="A32" s="23" t="s">
        <v>20</v>
      </c>
      <c r="B32" s="21">
        <v>87615.61</v>
      </c>
      <c r="C32" s="88"/>
      <c r="D32" s="1"/>
    </row>
    <row r="33" spans="1:5" x14ac:dyDescent="0.25">
      <c r="A33" s="23" t="s">
        <v>122</v>
      </c>
      <c r="B33" s="21">
        <v>0</v>
      </c>
      <c r="C33" s="88"/>
      <c r="D33" s="1"/>
    </row>
    <row r="34" spans="1:5" x14ac:dyDescent="0.25">
      <c r="A34" s="23" t="s">
        <v>123</v>
      </c>
      <c r="B34" s="21">
        <v>0</v>
      </c>
      <c r="C34" s="88"/>
      <c r="D34" s="1"/>
    </row>
    <row r="35" spans="1:5" x14ac:dyDescent="0.25">
      <c r="A35" s="23" t="s">
        <v>124</v>
      </c>
      <c r="B35" s="21">
        <v>3173941.62</v>
      </c>
      <c r="C35" s="88"/>
      <c r="D35" s="1"/>
    </row>
    <row r="36" spans="1:5" x14ac:dyDescent="0.25">
      <c r="A36" s="23" t="s">
        <v>125</v>
      </c>
      <c r="B36" s="21">
        <v>159206.92000000001</v>
      </c>
      <c r="C36" s="88"/>
      <c r="D36" s="1"/>
    </row>
    <row r="37" spans="1:5" x14ac:dyDescent="0.25">
      <c r="A37" s="18" t="s">
        <v>21</v>
      </c>
      <c r="B37" s="19">
        <f>SUM(B38)</f>
        <v>110706.55</v>
      </c>
      <c r="C37" s="88"/>
      <c r="D37" s="1"/>
    </row>
    <row r="38" spans="1:5" x14ac:dyDescent="0.25">
      <c r="A38" s="22" t="s">
        <v>22</v>
      </c>
      <c r="B38" s="21">
        <v>110706.55</v>
      </c>
      <c r="C38" s="88"/>
      <c r="D38" s="1"/>
    </row>
    <row r="39" spans="1:5" x14ac:dyDescent="0.25">
      <c r="A39" s="24" t="s">
        <v>23</v>
      </c>
      <c r="B39" s="19">
        <f>SUM(B25,B27,B37)</f>
        <v>22939228.600000001</v>
      </c>
      <c r="C39" s="88"/>
      <c r="D39" s="1"/>
    </row>
    <row r="40" spans="1:5" x14ac:dyDescent="0.25">
      <c r="A40" s="25"/>
      <c r="B40" s="26"/>
      <c r="C40" s="88"/>
      <c r="D40" s="1"/>
    </row>
    <row r="41" spans="1:5" x14ac:dyDescent="0.25">
      <c r="A41" s="16" t="s">
        <v>24</v>
      </c>
      <c r="B41" s="16"/>
      <c r="C41" s="88"/>
      <c r="D41" s="1"/>
    </row>
    <row r="42" spans="1:5" s="29" customFormat="1" x14ac:dyDescent="0.25">
      <c r="A42" s="27" t="s">
        <v>25</v>
      </c>
      <c r="B42" s="54">
        <f>SUM(B43)</f>
        <v>3953928.92</v>
      </c>
      <c r="C42" s="88"/>
    </row>
    <row r="43" spans="1:5" x14ac:dyDescent="0.25">
      <c r="A43" s="23" t="s">
        <v>26</v>
      </c>
      <c r="B43" s="81">
        <v>3953928.92</v>
      </c>
      <c r="C43" s="88"/>
      <c r="D43" s="1"/>
    </row>
    <row r="44" spans="1:5" s="30" customFormat="1" x14ac:dyDescent="0.25">
      <c r="A44" s="27" t="s">
        <v>27</v>
      </c>
      <c r="B44" s="54">
        <v>0</v>
      </c>
      <c r="C44" s="88"/>
      <c r="D44" s="1"/>
    </row>
    <row r="45" spans="1:5" s="30" customFormat="1" x14ac:dyDescent="0.25">
      <c r="A45" s="31" t="s">
        <v>28</v>
      </c>
      <c r="B45" s="54">
        <f>SUM(B46:B51)</f>
        <v>149449.55000000002</v>
      </c>
      <c r="C45" s="89"/>
      <c r="D45" s="1"/>
      <c r="E45" s="32"/>
    </row>
    <row r="46" spans="1:5" x14ac:dyDescent="0.25">
      <c r="A46" s="23" t="s">
        <v>29</v>
      </c>
      <c r="B46" s="87">
        <v>31750.71</v>
      </c>
      <c r="C46" s="88"/>
      <c r="D46" s="1"/>
    </row>
    <row r="47" spans="1:5" x14ac:dyDescent="0.25">
      <c r="A47" s="23" t="s">
        <v>30</v>
      </c>
      <c r="B47" s="87">
        <v>68935.070000000007</v>
      </c>
      <c r="C47" s="88"/>
      <c r="D47" s="1"/>
    </row>
    <row r="48" spans="1:5" x14ac:dyDescent="0.25">
      <c r="A48" s="23" t="s">
        <v>31</v>
      </c>
      <c r="B48" s="87">
        <v>8498.0300000000007</v>
      </c>
      <c r="C48" s="89">
        <v>-870844.92</v>
      </c>
      <c r="D48" s="1"/>
    </row>
    <row r="49" spans="1:4" x14ac:dyDescent="0.25">
      <c r="A49" s="23" t="s">
        <v>32</v>
      </c>
      <c r="B49" s="87">
        <v>497.56</v>
      </c>
      <c r="C49" s="88"/>
      <c r="D49" s="1"/>
    </row>
    <row r="50" spans="1:4" x14ac:dyDescent="0.25">
      <c r="A50" s="23" t="s">
        <v>130</v>
      </c>
      <c r="B50" s="87">
        <v>38433.64</v>
      </c>
      <c r="C50" s="88"/>
      <c r="D50" s="1"/>
    </row>
    <row r="51" spans="1:4" x14ac:dyDescent="0.25">
      <c r="A51" s="23" t="s">
        <v>131</v>
      </c>
      <c r="B51" s="87">
        <v>1334.54</v>
      </c>
      <c r="C51" s="88"/>
      <c r="D51" s="1"/>
    </row>
    <row r="52" spans="1:4" s="29" customFormat="1" x14ac:dyDescent="0.25">
      <c r="A52" s="31" t="s">
        <v>33</v>
      </c>
      <c r="B52" s="54">
        <f>SUM(B53)</f>
        <v>1442.48</v>
      </c>
      <c r="C52" s="33"/>
      <c r="D52" s="1"/>
    </row>
    <row r="53" spans="1:4" x14ac:dyDescent="0.25">
      <c r="A53" s="23" t="s">
        <v>34</v>
      </c>
      <c r="B53" s="21">
        <v>1442.48</v>
      </c>
      <c r="C53" s="34"/>
      <c r="D53" s="1"/>
    </row>
    <row r="54" spans="1:4" s="30" customFormat="1" x14ac:dyDescent="0.25">
      <c r="A54" s="31" t="s">
        <v>35</v>
      </c>
      <c r="B54" s="28">
        <f>SUM(B55:B62)</f>
        <v>6332.0199999999995</v>
      </c>
      <c r="C54" s="35"/>
    </row>
    <row r="55" spans="1:4" s="38" customFormat="1" x14ac:dyDescent="0.25">
      <c r="A55" s="36" t="s">
        <v>36</v>
      </c>
      <c r="B55" s="21">
        <v>25.48</v>
      </c>
      <c r="C55" s="37"/>
    </row>
    <row r="56" spans="1:4" s="38" customFormat="1" x14ac:dyDescent="0.25">
      <c r="A56" s="39" t="s">
        <v>37</v>
      </c>
      <c r="B56" s="21">
        <v>2926.15</v>
      </c>
      <c r="C56" s="37"/>
    </row>
    <row r="57" spans="1:4" s="38" customFormat="1" x14ac:dyDescent="0.25">
      <c r="A57" s="36" t="s">
        <v>38</v>
      </c>
      <c r="B57" s="21">
        <v>3125.74</v>
      </c>
      <c r="C57" s="37"/>
    </row>
    <row r="58" spans="1:4" s="38" customFormat="1" x14ac:dyDescent="0.25">
      <c r="A58" s="36" t="s">
        <v>39</v>
      </c>
      <c r="B58" s="92">
        <v>38.65</v>
      </c>
      <c r="C58" s="37"/>
    </row>
    <row r="59" spans="1:4" s="38" customFormat="1" x14ac:dyDescent="0.25">
      <c r="A59" s="36" t="s">
        <v>40</v>
      </c>
      <c r="B59" s="21"/>
      <c r="C59" s="37"/>
    </row>
    <row r="60" spans="1:4" s="38" customFormat="1" x14ac:dyDescent="0.25">
      <c r="A60" s="36" t="s">
        <v>41</v>
      </c>
      <c r="B60" s="21"/>
      <c r="C60" s="37"/>
    </row>
    <row r="61" spans="1:4" s="38" customFormat="1" x14ac:dyDescent="0.25">
      <c r="A61" s="36" t="s">
        <v>42</v>
      </c>
      <c r="B61" s="21">
        <v>216</v>
      </c>
      <c r="C61" s="37"/>
    </row>
    <row r="62" spans="1:4" s="38" customFormat="1" x14ac:dyDescent="0.25">
      <c r="A62" s="36" t="s">
        <v>120</v>
      </c>
      <c r="B62" s="21"/>
      <c r="C62" s="37"/>
    </row>
    <row r="63" spans="1:4" s="38" customFormat="1" x14ac:dyDescent="0.25">
      <c r="A63" s="43" t="s">
        <v>43</v>
      </c>
      <c r="B63" s="54">
        <f>SUM(B42,B44,B45,B52,B54)</f>
        <v>4111152.9699999997</v>
      </c>
      <c r="C63" s="42"/>
    </row>
    <row r="64" spans="1:4" s="38" customFormat="1" x14ac:dyDescent="0.25">
      <c r="A64" s="43"/>
      <c r="B64" s="44"/>
      <c r="C64" s="42"/>
    </row>
    <row r="65" spans="1:3" s="38" customFormat="1" x14ac:dyDescent="0.25">
      <c r="A65" s="45" t="s">
        <v>44</v>
      </c>
      <c r="B65" s="46"/>
      <c r="C65" s="42"/>
    </row>
    <row r="66" spans="1:3" s="30" customFormat="1" x14ac:dyDescent="0.25">
      <c r="A66" s="27" t="s">
        <v>45</v>
      </c>
      <c r="B66" s="28">
        <f>SUM(B67:B72)</f>
        <v>4275032.53</v>
      </c>
      <c r="C66" s="47"/>
    </row>
    <row r="67" spans="1:3" s="48" customFormat="1" x14ac:dyDescent="0.25">
      <c r="A67" s="23" t="s">
        <v>46</v>
      </c>
      <c r="B67" s="21">
        <v>197869.46</v>
      </c>
      <c r="C67" s="42"/>
    </row>
    <row r="68" spans="1:3" s="48" customFormat="1" x14ac:dyDescent="0.25">
      <c r="A68" s="23" t="s">
        <v>47</v>
      </c>
      <c r="B68" s="21">
        <v>0</v>
      </c>
      <c r="C68" s="42"/>
    </row>
    <row r="69" spans="1:3" s="48" customFormat="1" x14ac:dyDescent="0.25">
      <c r="A69" s="23" t="s">
        <v>48</v>
      </c>
      <c r="B69" s="102">
        <v>676522.59</v>
      </c>
      <c r="C69" s="42"/>
    </row>
    <row r="70" spans="1:3" s="48" customFormat="1" x14ac:dyDescent="0.25">
      <c r="A70" s="23" t="s">
        <v>49</v>
      </c>
      <c r="B70" s="21">
        <v>5340.05</v>
      </c>
      <c r="C70" s="42"/>
    </row>
    <row r="71" spans="1:3" s="48" customFormat="1" x14ac:dyDescent="0.25">
      <c r="A71" s="23" t="s">
        <v>132</v>
      </c>
      <c r="B71" s="21">
        <v>3395300.43</v>
      </c>
      <c r="C71" s="42"/>
    </row>
    <row r="72" spans="1:3" s="48" customFormat="1" x14ac:dyDescent="0.25">
      <c r="A72" s="23" t="s">
        <v>133</v>
      </c>
      <c r="B72" s="21"/>
      <c r="C72" s="42"/>
    </row>
    <row r="73" spans="1:3" s="48" customFormat="1" x14ac:dyDescent="0.25">
      <c r="A73" s="23"/>
      <c r="B73" s="21">
        <v>0</v>
      </c>
      <c r="C73" s="42"/>
    </row>
    <row r="74" spans="1:3" s="38" customFormat="1" x14ac:dyDescent="0.25">
      <c r="A74" s="40" t="s">
        <v>50</v>
      </c>
      <c r="B74" s="28">
        <f>B66</f>
        <v>4275032.53</v>
      </c>
      <c r="C74" s="42"/>
    </row>
    <row r="75" spans="1:3" s="50" customFormat="1" x14ac:dyDescent="0.25">
      <c r="A75" s="3"/>
      <c r="B75" s="49"/>
      <c r="C75" s="65"/>
    </row>
    <row r="76" spans="1:3" s="38" customFormat="1" x14ac:dyDescent="0.25">
      <c r="A76" s="51" t="s">
        <v>51</v>
      </c>
      <c r="B76" s="52"/>
      <c r="C76" s="65"/>
    </row>
    <row r="77" spans="1:3" s="30" customFormat="1" x14ac:dyDescent="0.25">
      <c r="A77" s="53" t="s">
        <v>52</v>
      </c>
      <c r="B77" s="54">
        <f>SUM(B78:B85)</f>
        <v>4933415.18</v>
      </c>
      <c r="C77" s="55"/>
    </row>
    <row r="78" spans="1:3" s="48" customFormat="1" x14ac:dyDescent="0.25">
      <c r="A78" s="23" t="s">
        <v>53</v>
      </c>
      <c r="B78" s="21">
        <v>366802.82</v>
      </c>
      <c r="C78" s="42"/>
    </row>
    <row r="79" spans="1:3" s="48" customFormat="1" x14ac:dyDescent="0.25">
      <c r="A79" s="23" t="s">
        <v>54</v>
      </c>
      <c r="B79" s="21">
        <v>0</v>
      </c>
      <c r="C79" s="42"/>
    </row>
    <row r="80" spans="1:3" s="48" customFormat="1" x14ac:dyDescent="0.25">
      <c r="A80" s="23" t="s">
        <v>137</v>
      </c>
      <c r="B80" s="21"/>
      <c r="C80" s="42"/>
    </row>
    <row r="81" spans="1:5" s="48" customFormat="1" x14ac:dyDescent="0.25">
      <c r="A81" s="23" t="s">
        <v>55</v>
      </c>
      <c r="B81" s="21">
        <v>30683.45</v>
      </c>
      <c r="C81" s="42"/>
    </row>
    <row r="82" spans="1:5" s="48" customFormat="1" x14ac:dyDescent="0.25">
      <c r="A82" s="23" t="s">
        <v>56</v>
      </c>
      <c r="B82" s="21">
        <v>0</v>
      </c>
      <c r="C82" s="42"/>
    </row>
    <row r="83" spans="1:5" s="48" customFormat="1" x14ac:dyDescent="0.25">
      <c r="A83" s="23" t="s">
        <v>48</v>
      </c>
      <c r="B83" s="21">
        <v>582000</v>
      </c>
      <c r="C83" s="42"/>
    </row>
    <row r="84" spans="1:5" s="48" customFormat="1" x14ac:dyDescent="0.25">
      <c r="A84" s="23" t="s">
        <v>135</v>
      </c>
      <c r="B84" s="21">
        <v>3914519.52</v>
      </c>
      <c r="C84" s="42"/>
    </row>
    <row r="85" spans="1:5" s="48" customFormat="1" x14ac:dyDescent="0.25">
      <c r="A85" s="23" t="s">
        <v>134</v>
      </c>
      <c r="B85" s="21">
        <v>39409.39</v>
      </c>
      <c r="C85" s="42"/>
    </row>
    <row r="86" spans="1:5" s="38" customFormat="1" x14ac:dyDescent="0.25">
      <c r="A86" s="45" t="s">
        <v>57</v>
      </c>
      <c r="B86" s="56">
        <f>B77</f>
        <v>4933415.18</v>
      </c>
      <c r="C86" s="65"/>
    </row>
    <row r="87" spans="1:5" s="50" customFormat="1" x14ac:dyDescent="0.25">
      <c r="A87" s="3"/>
      <c r="B87" s="49"/>
      <c r="C87" s="65"/>
    </row>
    <row r="88" spans="1:5" s="38" customFormat="1" x14ac:dyDescent="0.25">
      <c r="A88" s="45" t="s">
        <v>58</v>
      </c>
      <c r="B88" s="57"/>
      <c r="C88" s="65"/>
    </row>
    <row r="89" spans="1:5" s="38" customFormat="1" x14ac:dyDescent="0.25">
      <c r="A89" s="45" t="s">
        <v>59</v>
      </c>
      <c r="B89" s="45"/>
      <c r="C89" s="58"/>
    </row>
    <row r="90" spans="1:5" s="38" customFormat="1" x14ac:dyDescent="0.25">
      <c r="A90" s="53" t="s">
        <v>60</v>
      </c>
      <c r="B90" s="59">
        <v>1293730.6599999999</v>
      </c>
      <c r="C90" s="37"/>
    </row>
    <row r="91" spans="1:5" s="38" customFormat="1" x14ac:dyDescent="0.25">
      <c r="A91" s="43" t="s">
        <v>61</v>
      </c>
      <c r="B91" s="59">
        <v>870844.92</v>
      </c>
      <c r="C91" s="37"/>
    </row>
    <row r="92" spans="1:5" s="38" customFormat="1" x14ac:dyDescent="0.25">
      <c r="A92" s="43" t="s">
        <v>62</v>
      </c>
      <c r="B92" s="59">
        <v>268524.68</v>
      </c>
      <c r="C92" s="48"/>
      <c r="D92" s="48"/>
      <c r="E92" s="48"/>
    </row>
    <row r="93" spans="1:5" s="38" customFormat="1" x14ac:dyDescent="0.25">
      <c r="A93" s="53" t="s">
        <v>63</v>
      </c>
      <c r="B93" s="28"/>
      <c r="C93" s="48"/>
      <c r="D93" s="48"/>
      <c r="E93" s="48"/>
    </row>
    <row r="94" spans="1:5" s="38" customFormat="1" x14ac:dyDescent="0.25">
      <c r="A94" s="53" t="s">
        <v>64</v>
      </c>
      <c r="B94" s="59">
        <f>39529+99816.69+99816.69</f>
        <v>239162.38</v>
      </c>
      <c r="C94" s="48"/>
    </row>
    <row r="95" spans="1:5" s="38" customFormat="1" x14ac:dyDescent="0.25">
      <c r="A95" s="53" t="s">
        <v>65</v>
      </c>
      <c r="B95" s="28">
        <f>SUM(B96:B97)</f>
        <v>644826.95000000007</v>
      </c>
      <c r="C95" s="48"/>
      <c r="D95" s="50"/>
      <c r="E95" s="50"/>
    </row>
    <row r="96" spans="1:5" s="38" customFormat="1" x14ac:dyDescent="0.25">
      <c r="A96" s="36" t="s">
        <v>66</v>
      </c>
      <c r="B96" s="60">
        <f>75.6+7991.06+3.67+106796.5+482054.45+47905.67</f>
        <v>644826.95000000007</v>
      </c>
      <c r="C96" s="48"/>
    </row>
    <row r="97" spans="1:9" s="38" customFormat="1" x14ac:dyDescent="0.25">
      <c r="A97" s="36" t="s">
        <v>67</v>
      </c>
      <c r="B97" s="60"/>
      <c r="C97" s="30"/>
      <c r="D97" s="30"/>
      <c r="E97" s="30"/>
    </row>
    <row r="98" spans="1:9" s="38" customFormat="1" ht="30" x14ac:dyDescent="0.25">
      <c r="A98" s="53" t="s">
        <v>68</v>
      </c>
      <c r="B98" s="28">
        <v>0</v>
      </c>
      <c r="C98" s="48"/>
      <c r="D98" s="48"/>
      <c r="E98" s="48"/>
    </row>
    <row r="99" spans="1:9" s="38" customFormat="1" x14ac:dyDescent="0.25">
      <c r="A99" s="61" t="s">
        <v>69</v>
      </c>
      <c r="B99" s="28">
        <f>SUM(B100:B114)</f>
        <v>104355.27</v>
      </c>
      <c r="C99" s="48"/>
      <c r="D99" s="48"/>
      <c r="E99" s="48"/>
    </row>
    <row r="100" spans="1:9" s="38" customFormat="1" x14ac:dyDescent="0.25">
      <c r="A100" s="36" t="s">
        <v>70</v>
      </c>
      <c r="B100" s="82">
        <v>48730.68</v>
      </c>
      <c r="C100" s="48"/>
      <c r="D100" s="48"/>
      <c r="E100" s="48"/>
    </row>
    <row r="101" spans="1:9" s="38" customFormat="1" x14ac:dyDescent="0.25">
      <c r="A101" s="36" t="s">
        <v>71</v>
      </c>
      <c r="B101" s="82">
        <v>43762.71</v>
      </c>
      <c r="C101" s="48"/>
      <c r="D101" s="48"/>
      <c r="E101" s="48"/>
    </row>
    <row r="102" spans="1:9" s="38" customFormat="1" x14ac:dyDescent="0.25">
      <c r="A102" s="36" t="s">
        <v>72</v>
      </c>
      <c r="B102" s="82">
        <v>2430</v>
      </c>
      <c r="C102" s="48"/>
      <c r="D102" s="48"/>
      <c r="E102" s="48"/>
      <c r="F102" s="48"/>
      <c r="G102" s="48"/>
      <c r="H102" s="48"/>
      <c r="I102" s="48"/>
    </row>
    <row r="103" spans="1:9" s="38" customFormat="1" x14ac:dyDescent="0.25">
      <c r="A103" s="36" t="s">
        <v>73</v>
      </c>
      <c r="B103" s="82">
        <v>3125.74</v>
      </c>
      <c r="C103" s="48"/>
    </row>
    <row r="104" spans="1:9" s="38" customFormat="1" x14ac:dyDescent="0.25">
      <c r="A104" s="36" t="s">
        <v>74</v>
      </c>
      <c r="B104" s="82"/>
      <c r="C104" s="48"/>
      <c r="D104" s="50"/>
      <c r="E104" s="50"/>
    </row>
    <row r="105" spans="1:9" s="38" customFormat="1" x14ac:dyDescent="0.25">
      <c r="A105" s="36" t="s">
        <v>75</v>
      </c>
      <c r="B105" s="82"/>
      <c r="C105" s="48"/>
    </row>
    <row r="106" spans="1:9" s="38" customFormat="1" x14ac:dyDescent="0.25">
      <c r="A106" s="36" t="s">
        <v>76</v>
      </c>
      <c r="B106" s="82"/>
      <c r="C106" s="48"/>
    </row>
    <row r="107" spans="1:9" s="38" customFormat="1" x14ac:dyDescent="0.25">
      <c r="A107" s="36" t="s">
        <v>77</v>
      </c>
      <c r="B107" s="82"/>
      <c r="C107" s="48"/>
    </row>
    <row r="108" spans="1:9" s="38" customFormat="1" x14ac:dyDescent="0.25">
      <c r="A108" s="36" t="s">
        <v>78</v>
      </c>
      <c r="B108" s="82"/>
      <c r="C108" s="48"/>
    </row>
    <row r="109" spans="1:9" s="38" customFormat="1" x14ac:dyDescent="0.25">
      <c r="A109" s="36" t="s">
        <v>79</v>
      </c>
      <c r="B109" s="60">
        <v>1097.8699999999999</v>
      </c>
      <c r="C109" s="37"/>
    </row>
    <row r="110" spans="1:9" s="38" customFormat="1" x14ac:dyDescent="0.25">
      <c r="A110" s="36" t="s">
        <v>80</v>
      </c>
      <c r="B110" s="60">
        <v>547.36</v>
      </c>
      <c r="C110" s="37"/>
    </row>
    <row r="111" spans="1:9" s="38" customFormat="1" x14ac:dyDescent="0.25">
      <c r="A111" s="36" t="s">
        <v>81</v>
      </c>
      <c r="B111" s="60">
        <v>4660.91</v>
      </c>
      <c r="C111" s="37"/>
    </row>
    <row r="112" spans="1:9" s="38" customFormat="1" x14ac:dyDescent="0.25">
      <c r="A112" s="36" t="s">
        <v>82</v>
      </c>
      <c r="B112" s="60"/>
      <c r="C112" s="37"/>
    </row>
    <row r="113" spans="1:4" s="38" customFormat="1" x14ac:dyDescent="0.25">
      <c r="A113" s="36" t="s">
        <v>83</v>
      </c>
      <c r="B113" s="60"/>
      <c r="C113" s="37"/>
    </row>
    <row r="114" spans="1:4" s="38" customFormat="1" x14ac:dyDescent="0.25">
      <c r="A114" s="36" t="s">
        <v>121</v>
      </c>
      <c r="B114" s="60"/>
      <c r="C114" s="37"/>
    </row>
    <row r="115" spans="1:4" s="38" customFormat="1" x14ac:dyDescent="0.25">
      <c r="A115" s="3" t="s">
        <v>84</v>
      </c>
      <c r="B115" s="80">
        <f>SUM(B90,B91,B92,B93,B94,B95,B98,B99)</f>
        <v>3421444.8600000003</v>
      </c>
      <c r="C115" s="37"/>
    </row>
    <row r="116" spans="1:4" s="38" customFormat="1" x14ac:dyDescent="0.25">
      <c r="A116" s="3"/>
      <c r="B116" s="62"/>
      <c r="C116" s="37"/>
    </row>
    <row r="117" spans="1:4" s="38" customFormat="1" x14ac:dyDescent="0.25">
      <c r="A117" s="45" t="s">
        <v>85</v>
      </c>
      <c r="B117" s="45"/>
      <c r="C117" s="42"/>
    </row>
    <row r="118" spans="1:4" s="48" customFormat="1" x14ac:dyDescent="0.25">
      <c r="A118" s="63" t="s">
        <v>86</v>
      </c>
      <c r="B118" s="21"/>
      <c r="C118" s="42"/>
    </row>
    <row r="119" spans="1:4" s="48" customFormat="1" x14ac:dyDescent="0.25">
      <c r="A119" s="63" t="s">
        <v>87</v>
      </c>
      <c r="B119" s="60"/>
      <c r="C119" s="42"/>
    </row>
    <row r="120" spans="1:4" s="48" customFormat="1" x14ac:dyDescent="0.25">
      <c r="A120" s="63" t="s">
        <v>88</v>
      </c>
      <c r="B120" s="60"/>
      <c r="C120" s="42"/>
    </row>
    <row r="121" spans="1:4" s="48" customFormat="1" x14ac:dyDescent="0.25">
      <c r="A121" s="63" t="s">
        <v>89</v>
      </c>
      <c r="B121" s="60"/>
      <c r="C121" s="42"/>
    </row>
    <row r="122" spans="1:4" s="48" customFormat="1" x14ac:dyDescent="0.25">
      <c r="A122" s="31" t="s">
        <v>90</v>
      </c>
      <c r="B122" s="64">
        <f>B118+B119+B120+B121</f>
        <v>0</v>
      </c>
      <c r="C122" s="65"/>
    </row>
    <row r="123" spans="1:4" s="38" customFormat="1" ht="14.25" customHeight="1" x14ac:dyDescent="0.25">
      <c r="A123" s="3" t="s">
        <v>91</v>
      </c>
      <c r="B123" s="41">
        <f>B115+B122</f>
        <v>3421444.8600000003</v>
      </c>
      <c r="C123" s="65"/>
      <c r="D123" s="66"/>
    </row>
    <row r="124" spans="1:4" s="38" customFormat="1" x14ac:dyDescent="0.25">
      <c r="A124" s="3"/>
      <c r="B124" s="44"/>
      <c r="C124" s="65"/>
    </row>
    <row r="125" spans="1:4" s="38" customFormat="1" x14ac:dyDescent="0.25">
      <c r="A125" s="51" t="s">
        <v>92</v>
      </c>
      <c r="B125" s="52"/>
      <c r="C125" s="65"/>
    </row>
    <row r="126" spans="1:4" s="38" customFormat="1" x14ac:dyDescent="0.25">
      <c r="A126" s="63" t="s">
        <v>93</v>
      </c>
      <c r="B126" s="44"/>
      <c r="C126" s="42"/>
    </row>
    <row r="127" spans="1:4" s="38" customFormat="1" x14ac:dyDescent="0.25">
      <c r="A127" s="63" t="s">
        <v>94</v>
      </c>
      <c r="B127" s="67"/>
      <c r="C127" s="90"/>
    </row>
    <row r="128" spans="1:4" s="38" customFormat="1" x14ac:dyDescent="0.25">
      <c r="A128" s="68" t="s">
        <v>95</v>
      </c>
      <c r="B128" s="69">
        <f>B126+B127</f>
        <v>0</v>
      </c>
      <c r="C128" s="90"/>
    </row>
    <row r="129" spans="1:4" s="70" customFormat="1" x14ac:dyDescent="0.25">
      <c r="A129" s="94"/>
      <c r="B129" s="94"/>
      <c r="C129" s="58"/>
    </row>
    <row r="130" spans="1:4" s="38" customFormat="1" x14ac:dyDescent="0.25">
      <c r="A130" s="16" t="s">
        <v>136</v>
      </c>
      <c r="B130" s="71"/>
      <c r="C130" s="34"/>
    </row>
    <row r="131" spans="1:4" s="74" customFormat="1" x14ac:dyDescent="0.25">
      <c r="A131" s="72" t="s">
        <v>96</v>
      </c>
      <c r="B131" s="73">
        <f>SUM(B132)</f>
        <v>2636.16</v>
      </c>
      <c r="C131" s="33"/>
    </row>
    <row r="132" spans="1:4" x14ac:dyDescent="0.25">
      <c r="A132" s="22" t="s">
        <v>97</v>
      </c>
      <c r="B132" s="21">
        <v>2636.16</v>
      </c>
      <c r="C132" s="34"/>
      <c r="D132" s="1"/>
    </row>
    <row r="133" spans="1:4" s="74" customFormat="1" x14ac:dyDescent="0.25">
      <c r="A133" s="72" t="s">
        <v>98</v>
      </c>
      <c r="B133" s="73">
        <f>SUM(B134:B142)</f>
        <v>23608674.110000003</v>
      </c>
      <c r="C133" s="33"/>
    </row>
    <row r="134" spans="1:4" x14ac:dyDescent="0.25">
      <c r="A134" s="22" t="s">
        <v>99</v>
      </c>
      <c r="B134" s="21">
        <v>73903.289999999994</v>
      </c>
      <c r="C134" s="88"/>
      <c r="D134" s="1"/>
    </row>
    <row r="135" spans="1:4" x14ac:dyDescent="0.25">
      <c r="A135" s="22" t="s">
        <v>100</v>
      </c>
      <c r="B135" s="21">
        <v>11727067.33</v>
      </c>
      <c r="C135" s="88"/>
      <c r="D135" s="1"/>
    </row>
    <row r="136" spans="1:4" x14ac:dyDescent="0.25">
      <c r="A136" s="22" t="s">
        <v>101</v>
      </c>
      <c r="B136" s="21">
        <v>6262751.6900000004</v>
      </c>
      <c r="C136" s="88"/>
      <c r="D136" s="1"/>
    </row>
    <row r="137" spans="1:4" x14ac:dyDescent="0.25">
      <c r="A137" s="23" t="s">
        <v>102</v>
      </c>
      <c r="B137" s="21">
        <v>1522367.27</v>
      </c>
      <c r="C137" s="88"/>
      <c r="D137" s="1"/>
    </row>
    <row r="138" spans="1:4" x14ac:dyDescent="0.25">
      <c r="A138" s="23" t="s">
        <v>103</v>
      </c>
      <c r="B138" s="21">
        <v>91039.32</v>
      </c>
      <c r="C138" s="88"/>
      <c r="D138" s="1"/>
    </row>
    <row r="139" spans="1:4" x14ac:dyDescent="0.25">
      <c r="A139" s="23" t="s">
        <v>126</v>
      </c>
      <c r="B139" s="21">
        <v>0.01</v>
      </c>
      <c r="C139" s="88"/>
      <c r="D139" s="1"/>
    </row>
    <row r="140" spans="1:4" x14ac:dyDescent="0.25">
      <c r="A140" s="23" t="s">
        <v>127</v>
      </c>
      <c r="B140" s="21">
        <v>0</v>
      </c>
      <c r="C140" s="88"/>
      <c r="D140" s="1"/>
    </row>
    <row r="141" spans="1:4" x14ac:dyDescent="0.25">
      <c r="A141" s="23" t="s">
        <v>128</v>
      </c>
      <c r="B141" s="21">
        <v>3731594.35</v>
      </c>
      <c r="C141" s="88"/>
      <c r="D141" s="1"/>
    </row>
    <row r="142" spans="1:4" x14ac:dyDescent="0.25">
      <c r="A142" s="23" t="s">
        <v>129</v>
      </c>
      <c r="B142" s="21">
        <v>199950.85</v>
      </c>
      <c r="C142" s="88"/>
      <c r="D142" s="1"/>
    </row>
    <row r="143" spans="1:4" s="74" customFormat="1" x14ac:dyDescent="0.25">
      <c r="A143" s="72" t="s">
        <v>104</v>
      </c>
      <c r="B143" s="73">
        <f>B144</f>
        <v>17626.439999999999</v>
      </c>
      <c r="C143" s="33"/>
    </row>
    <row r="144" spans="1:4" x14ac:dyDescent="0.25">
      <c r="A144" s="22" t="s">
        <v>105</v>
      </c>
      <c r="B144" s="21">
        <v>17626.439999999999</v>
      </c>
      <c r="C144" s="34"/>
      <c r="D144" s="1"/>
    </row>
    <row r="145" spans="1:4" s="38" customFormat="1" x14ac:dyDescent="0.25">
      <c r="A145" s="68" t="s">
        <v>106</v>
      </c>
      <c r="B145" s="73">
        <f>SUM(B143,B133,B131)</f>
        <v>23628936.710000005</v>
      </c>
      <c r="C145" s="34"/>
    </row>
    <row r="146" spans="1:4" s="38" customFormat="1" x14ac:dyDescent="0.25">
      <c r="A146" s="68" t="s">
        <v>107</v>
      </c>
      <c r="B146" s="73">
        <f>(B39+B63)-(B123+B128)</f>
        <v>23628936.710000001</v>
      </c>
      <c r="C146" s="34"/>
    </row>
    <row r="147" spans="1:4" s="38" customFormat="1" x14ac:dyDescent="0.25">
      <c r="A147" s="85" t="s">
        <v>108</v>
      </c>
      <c r="B147" s="86"/>
      <c r="C147" s="91"/>
      <c r="D147" s="2"/>
    </row>
    <row r="148" spans="1:4" s="38" customFormat="1" x14ac:dyDescent="0.25">
      <c r="A148" s="75" t="s">
        <v>109</v>
      </c>
      <c r="B148" s="76"/>
      <c r="C148" s="91"/>
      <c r="D148" s="2"/>
    </row>
    <row r="149" spans="1:4" s="38" customFormat="1" x14ac:dyDescent="0.25">
      <c r="A149" s="77" t="s">
        <v>110</v>
      </c>
      <c r="B149" s="84">
        <f>464935.09+29038.66+12070.43+94807.47+69421.33</f>
        <v>670272.98</v>
      </c>
      <c r="C149" s="91"/>
      <c r="D149" s="2"/>
    </row>
    <row r="150" spans="1:4" s="38" customFormat="1" x14ac:dyDescent="0.25">
      <c r="A150" s="77" t="s">
        <v>111</v>
      </c>
      <c r="B150" s="84"/>
      <c r="C150" s="91"/>
      <c r="D150" s="2"/>
    </row>
    <row r="151" spans="1:4" s="38" customFormat="1" x14ac:dyDescent="0.25">
      <c r="A151" s="77" t="s">
        <v>112</v>
      </c>
      <c r="B151" s="84"/>
      <c r="C151" s="91"/>
      <c r="D151" s="2"/>
    </row>
    <row r="152" spans="1:4" s="38" customFormat="1" x14ac:dyDescent="0.25">
      <c r="A152" s="78" t="s">
        <v>113</v>
      </c>
      <c r="B152" s="83">
        <f>43689.35+8304.04</f>
        <v>51993.39</v>
      </c>
      <c r="C152" s="91"/>
      <c r="D152" s="2"/>
    </row>
    <row r="153" spans="1:4" s="38" customFormat="1" x14ac:dyDescent="0.25">
      <c r="A153" s="75" t="s">
        <v>114</v>
      </c>
      <c r="B153" s="79">
        <f>B149+B150+B151+B152</f>
        <v>722266.37</v>
      </c>
      <c r="C153" s="103"/>
      <c r="D153" s="2"/>
    </row>
    <row r="154" spans="1:4" s="38" customFormat="1" x14ac:dyDescent="0.25">
      <c r="A154" s="95" t="s">
        <v>115</v>
      </c>
      <c r="B154" s="95"/>
      <c r="C154" s="7"/>
      <c r="D154" s="2"/>
    </row>
    <row r="155" spans="1:4" s="38" customFormat="1" x14ac:dyDescent="0.25">
      <c r="A155" s="95"/>
      <c r="B155" s="95"/>
      <c r="C155" s="7"/>
      <c r="D155" s="2"/>
    </row>
    <row r="156" spans="1:4" s="38" customFormat="1" x14ac:dyDescent="0.25">
      <c r="A156" s="95"/>
      <c r="B156" s="95"/>
      <c r="C156" s="7"/>
      <c r="D156" s="2"/>
    </row>
    <row r="157" spans="1:4" x14ac:dyDescent="0.25">
      <c r="A157" s="38" t="s">
        <v>116</v>
      </c>
      <c r="B157" s="38"/>
      <c r="C157" s="7"/>
    </row>
    <row r="158" spans="1:4" x14ac:dyDescent="0.25">
      <c r="A158" s="38"/>
      <c r="B158" s="38"/>
      <c r="C158" s="7"/>
    </row>
    <row r="159" spans="1:4" x14ac:dyDescent="0.25">
      <c r="A159" s="38" t="s">
        <v>117</v>
      </c>
      <c r="B159" s="38"/>
      <c r="C159" s="7"/>
    </row>
    <row r="160" spans="1:4" s="38" customFormat="1" x14ac:dyDescent="0.25">
      <c r="A160" s="1"/>
      <c r="B160" s="1"/>
      <c r="C160" s="1"/>
      <c r="D160" s="2"/>
    </row>
    <row r="170" spans="2:2" x14ac:dyDescent="0.25">
      <c r="B170" s="29"/>
    </row>
  </sheetData>
  <mergeCells count="10">
    <mergeCell ref="A22:B22"/>
    <mergeCell ref="A129:B129"/>
    <mergeCell ref="A154:B156"/>
    <mergeCell ref="A2:B7"/>
    <mergeCell ref="A8:B9"/>
    <mergeCell ref="A10:B10"/>
    <mergeCell ref="A12:B12"/>
    <mergeCell ref="A14:B14"/>
    <mergeCell ref="A17:B17"/>
    <mergeCell ref="A21:B21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15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02.2024</vt:lpstr>
      <vt:lpstr>'02.2024'!Area_de_impressao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2023-11-29T19:56:53Z</cp:lastPrinted>
  <dcterms:created xsi:type="dcterms:W3CDTF">2023-04-26T15:03:40Z</dcterms:created>
  <dcterms:modified xsi:type="dcterms:W3CDTF">2024-03-27T20:19:44Z</dcterms:modified>
</cp:coreProperties>
</file>